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СМЕТЫ И ОТЧЕТЫ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Лист1!$A$1:$F$71</definedName>
  </definedNames>
  <calcPr calcId="162913"/>
</workbook>
</file>

<file path=xl/calcChain.xml><?xml version="1.0" encoding="utf-8"?>
<calcChain xmlns="http://schemas.openxmlformats.org/spreadsheetml/2006/main">
  <c r="E15" i="1" l="1"/>
  <c r="D15" i="1"/>
  <c r="F15" i="1" s="1"/>
  <c r="F64" i="1"/>
  <c r="I59" i="1" l="1"/>
  <c r="I49" i="1"/>
  <c r="I26" i="1"/>
  <c r="F45" i="1"/>
  <c r="F51" i="1"/>
  <c r="E26" i="1"/>
  <c r="E49" i="1"/>
  <c r="E52" i="1" s="1"/>
  <c r="D52" i="1"/>
  <c r="E21" i="1" l="1"/>
  <c r="D21" i="1"/>
  <c r="D62" i="1"/>
  <c r="F61" i="1"/>
  <c r="F57" i="1"/>
  <c r="F58" i="1"/>
  <c r="F59" i="1"/>
  <c r="D37" i="1"/>
  <c r="E37" i="1"/>
  <c r="E11" i="1"/>
  <c r="F63" i="1"/>
  <c r="F41" i="1"/>
  <c r="F42" i="1"/>
  <c r="D11" i="1"/>
  <c r="D65" i="1" s="1"/>
  <c r="F46" i="1"/>
  <c r="F10" i="1"/>
  <c r="F9" i="1"/>
  <c r="F28" i="1"/>
  <c r="F19" i="1"/>
  <c r="F11" i="1" l="1"/>
  <c r="F21" i="1"/>
  <c r="E62" i="1"/>
  <c r="E65" i="1" s="1"/>
  <c r="F65" i="1" s="1"/>
  <c r="F52" i="1"/>
  <c r="F36" i="1"/>
  <c r="F32" i="1"/>
  <c r="F60" i="1"/>
  <c r="F44" i="1"/>
  <c r="F17" i="1"/>
  <c r="F18" i="1"/>
  <c r="F40" i="1"/>
  <c r="F43" i="1"/>
  <c r="F47" i="1"/>
  <c r="F48" i="1"/>
  <c r="F49" i="1"/>
  <c r="F50" i="1"/>
  <c r="F56" i="1"/>
  <c r="F55" i="1"/>
  <c r="F20" i="1"/>
  <c r="F23" i="1"/>
  <c r="F24" i="1"/>
  <c r="F25" i="1"/>
  <c r="F26" i="1"/>
  <c r="F27" i="1"/>
  <c r="F29" i="1"/>
  <c r="F30" i="1"/>
  <c r="F31" i="1"/>
  <c r="F33" i="1"/>
  <c r="F34" i="1"/>
  <c r="F35" i="1"/>
  <c r="F16" i="1"/>
  <c r="F39" i="1"/>
  <c r="F62" i="1" l="1"/>
  <c r="F37" i="1" l="1"/>
</calcChain>
</file>

<file path=xl/sharedStrings.xml><?xml version="1.0" encoding="utf-8"?>
<sst xmlns="http://schemas.openxmlformats.org/spreadsheetml/2006/main" count="97" uniqueCount="91">
  <si>
    <t xml:space="preserve">     Наименование статьи</t>
  </si>
  <si>
    <t>Сумма плановых значений</t>
  </si>
  <si>
    <t>Экономия + Перерасход -</t>
  </si>
  <si>
    <t>Доходы</t>
  </si>
  <si>
    <t>Итого</t>
  </si>
  <si>
    <t>Всего расходов</t>
  </si>
  <si>
    <t xml:space="preserve"> </t>
  </si>
  <si>
    <t>Управленческие расходы</t>
  </si>
  <si>
    <t>Услуги ИАЦ</t>
  </si>
  <si>
    <t>Обучение персонала</t>
  </si>
  <si>
    <t>Почтовые расходы</t>
  </si>
  <si>
    <t>Услуги связи и интернет</t>
  </si>
  <si>
    <t>Аварийное обслуживание дома</t>
  </si>
  <si>
    <t>Обслуживание приборов учета тепла</t>
  </si>
  <si>
    <t>Обслуживание лифтов</t>
  </si>
  <si>
    <t>Страхование лифтов</t>
  </si>
  <si>
    <t>Оплата госпошлин</t>
  </si>
  <si>
    <t>Расходы</t>
  </si>
  <si>
    <t>Цел. поступления на сод. и тек. ремонт</t>
  </si>
  <si>
    <t>Оплата труда гл. бухгалтера</t>
  </si>
  <si>
    <t>Оплата труда обслуж-го персонала</t>
  </si>
  <si>
    <t xml:space="preserve">Услуги банка </t>
  </si>
  <si>
    <t>Обслуживание газового оборудования</t>
  </si>
  <si>
    <t>Окос территории</t>
  </si>
  <si>
    <t>Налог по УСН</t>
  </si>
  <si>
    <t xml:space="preserve">Итого   </t>
  </si>
  <si>
    <t>Канцелярские товары</t>
  </si>
  <si>
    <t>Обслуживание компьютерных программ 1С+СБИСС+ГИС+сайт</t>
  </si>
  <si>
    <t>Услуги нотариуса</t>
  </si>
  <si>
    <t>Текущ. ремонт инженер.обор. дома</t>
  </si>
  <si>
    <t>Услуги по составлению реестра собств.</t>
  </si>
  <si>
    <t>Расходы на содержание  дома</t>
  </si>
  <si>
    <t>Расходы на ремонт общего имущества</t>
  </si>
  <si>
    <t>Проверка вентканалов</t>
  </si>
  <si>
    <t>Покраска МСФ (дет.площадка)</t>
  </si>
  <si>
    <t>Сумма фактического поступления и расхода денежных средств</t>
  </si>
  <si>
    <t>Председатель правления:</t>
  </si>
  <si>
    <t>Использование общ. имущества</t>
  </si>
  <si>
    <t>Поверка и замена приборов</t>
  </si>
  <si>
    <t>Дератизация</t>
  </si>
  <si>
    <t xml:space="preserve">Оплата по ГПДоговорам </t>
  </si>
  <si>
    <t xml:space="preserve">Итого    </t>
  </si>
  <si>
    <t xml:space="preserve"> 1</t>
  </si>
  <si>
    <t>2</t>
  </si>
  <si>
    <t>Содерж-е оргтехники</t>
  </si>
  <si>
    <t>Мат. и хоз-е расходы, инвентарь, санобслуж. Дома</t>
  </si>
  <si>
    <t>Фонд Оплаты Труда(з/плата+страх.взн.)</t>
  </si>
  <si>
    <t xml:space="preserve"> S дома 9488,7 кв.м</t>
  </si>
  <si>
    <t>Копчиков М.С.</t>
  </si>
  <si>
    <t>Юридические услуги</t>
  </si>
  <si>
    <t>Транспортные услуги</t>
  </si>
  <si>
    <t>Восстановление водоотведения мусорокамер</t>
  </si>
  <si>
    <t>Резерв непредвиденных расходов</t>
  </si>
  <si>
    <t>Перерасход прошлых периодов</t>
  </si>
  <si>
    <t>Итого З/плата и Страх. Взносы</t>
  </si>
  <si>
    <t>Расходы на обслуживание</t>
  </si>
  <si>
    <t>Сварные работы (Договор ГПХ+страх. взн.)</t>
  </si>
  <si>
    <t>Итого Расходы на обслуживание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</si>
  <si>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</si>
  <si>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</si>
  <si>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</si>
  <si>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</si>
  <si>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</si>
  <si>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</si>
  <si>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</si>
  <si>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</si>
  <si>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</si>
  <si>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</si>
  <si>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</si>
  <si>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</si>
  <si>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</si>
  <si>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</si>
  <si>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</si>
  <si>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</si>
  <si>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</si>
  <si>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</si>
  <si>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</si>
  <si>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Вознаграждение председателя прав-я</t>
  </si>
  <si>
    <t xml:space="preserve">Утвержден </t>
  </si>
  <si>
    <t>общим собранием членов ТСН</t>
  </si>
  <si>
    <t>Отчет доходов и расходов  ТСН "Нехинская 26" за 2024 год</t>
  </si>
  <si>
    <t xml:space="preserve">Страх взносы с ФОТ+травматизм </t>
  </si>
  <si>
    <t>Диагностика лифтов</t>
  </si>
  <si>
    <t>Кронирование деревьев и кустов</t>
  </si>
  <si>
    <t>Герметизация швов</t>
  </si>
  <si>
    <t>Ремонт примыканий козырьков 9-х этажей</t>
  </si>
  <si>
    <t>Оценка соответствия лифтов</t>
  </si>
  <si>
    <t>Покраска дверей мусорокамер(ГПХ+взн)</t>
  </si>
  <si>
    <t>Тариф на 1 кв.м площади в месяц составляет   30,00  рублей</t>
  </si>
  <si>
    <t>Перерасчет КР СОИ (ГВС и Водоотведение)</t>
  </si>
  <si>
    <t>Протокол от __.__.202_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</si>
</sst>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[Red]0.00"/>
    <numFmt numFmtId="165" formatCode="0.00_ ;[Red]\-0.00\ "/>
    <numFmt numFmtId="166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2" fontId="0" fillId="0" borderId="3" xfId="0" applyNumberFormat="1" applyBorder="1"/>
    <xf numFmtId="49" fontId="0" fillId="0" borderId="4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2" fontId="2" fillId="0" borderId="1" xfId="0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2" fillId="0" borderId="1" xfId="0" applyFont="1" applyBorder="1"/>
    <xf numFmtId="0" fontId="0" fillId="0" borderId="2" xfId="0" applyBorder="1"/>
    <xf numFmtId="165" fontId="2" fillId="0" borderId="3" xfId="0" applyNumberFormat="1" applyFont="1" applyBorder="1"/>
    <xf numFmtId="49" fontId="2" fillId="0" borderId="0" xfId="0" applyNumberFormat="1" applyFont="1"/>
    <xf numFmtId="165" fontId="2" fillId="2" borderId="3" xfId="0" applyNumberFormat="1" applyFont="1" applyFill="1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0" xfId="0" applyFont="1"/>
    <xf numFmtId="4" fontId="0" fillId="0" borderId="2" xfId="0" applyNumberFormat="1" applyBorder="1"/>
    <xf numFmtId="4" fontId="0" fillId="0" borderId="1" xfId="0" applyNumberFormat="1" applyBorder="1"/>
    <xf numFmtId="4" fontId="2" fillId="0" borderId="1" xfId="0" applyNumberFormat="1" applyFont="1" applyBorder="1"/>
    <xf numFmtId="0" fontId="6" fillId="0" borderId="2" xfId="0" applyFont="1" applyBorder="1"/>
    <xf numFmtId="4" fontId="2" fillId="0" borderId="2" xfId="0" applyNumberFormat="1" applyFont="1" applyBorder="1"/>
    <xf numFmtId="0" fontId="0" fillId="0" borderId="8" xfId="0" applyBorder="1"/>
    <xf numFmtId="4" fontId="3" fillId="0" borderId="1" xfId="0" applyNumberFormat="1" applyFont="1" applyBorder="1"/>
    <xf numFmtId="4" fontId="6" fillId="0" borderId="1" xfId="0" applyNumberFormat="1" applyFont="1" applyBorder="1"/>
    <xf numFmtId="4" fontId="2" fillId="0" borderId="3" xfId="0" applyNumberFormat="1" applyFont="1" applyBorder="1"/>
    <xf numFmtId="4" fontId="0" fillId="0" borderId="4" xfId="0" applyNumberFormat="1" applyBorder="1"/>
    <xf numFmtId="4" fontId="0" fillId="0" borderId="6" xfId="0" applyNumberFormat="1" applyBorder="1"/>
    <xf numFmtId="2" fontId="6" fillId="0" borderId="1" xfId="0" applyNumberFormat="1" applyFont="1" applyBorder="1"/>
    <xf numFmtId="165" fontId="8" fillId="2" borderId="3" xfId="0" applyNumberFormat="1" applyFont="1" applyFill="1" applyBorder="1"/>
    <xf numFmtId="166" fontId="2" fillId="2" borderId="3" xfId="0" applyNumberFormat="1" applyFont="1" applyFill="1" applyBorder="1"/>
    <xf numFmtId="166" fontId="8" fillId="2" borderId="1" xfId="0" applyNumberFormat="1" applyFont="1" applyFill="1" applyBorder="1"/>
    <xf numFmtId="49" fontId="0" fillId="0" borderId="6" xfId="0" applyNumberFormat="1" applyBorder="1" applyAlignment="1">
      <alignment horizontal="center"/>
    </xf>
    <xf numFmtId="0" fontId="6" fillId="0" borderId="9" xfId="0" applyFont="1" applyBorder="1"/>
    <xf numFmtId="4" fontId="2" fillId="0" borderId="9" xfId="0" applyNumberFormat="1" applyFont="1" applyBorder="1"/>
    <xf numFmtId="0" fontId="6" fillId="0" borderId="1" xfId="0" applyFont="1" applyBorder="1" applyAlignment="1">
      <alignment horizontal="center"/>
    </xf>
    <xf numFmtId="165" fontId="2" fillId="0" borderId="1" xfId="0" applyNumberFormat="1" applyFont="1" applyBorder="1"/>
    <xf numFmtId="49" fontId="0" fillId="0" borderId="3" xfId="0" applyNumberFormat="1" applyBorder="1" applyAlignment="1">
      <alignment horizontal="center"/>
    </xf>
    <xf numFmtId="0" fontId="2" fillId="0" borderId="0" xfId="0" applyFont="1"/>
    <xf numFmtId="4" fontId="3" fillId="0" borderId="0" xfId="0" applyNumberFormat="1" applyFont="1"/>
    <xf numFmtId="0" fontId="0" fillId="0" borderId="1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0" fontId="7" fillId="0" borderId="8" xfId="0" applyFont="1" applyBorder="1"/>
    <xf numFmtId="0" fontId="7" fillId="0" borderId="0" xfId="0" applyFont="1"/>
    <xf numFmtId="0" fontId="0" fillId="0" borderId="0" xfId="0"/>
    <xf numFmtId="0" fontId="2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"/>
  <sheetViews>
    <sheetView tabSelected="1" zoomScaleNormal="100" workbookViewId="0">
      <selection activeCell="C4" sqref="C4"/>
    </sheetView>
  </sheetViews>
  <sheetFormatPr defaultRowHeight="15" outlineLevelRow="1" x14ac:dyDescent="0.25"/>
  <cols>
    <col min="1" max="1" width="1.140625" customWidth="1"/>
    <col min="2" max="2" width="5.5703125" customWidth="1"/>
    <col min="3" max="3" width="41.140625" customWidth="1"/>
    <col min="4" max="4" width="13.5703125" customWidth="1"/>
    <col min="5" max="5" width="14.140625" customWidth="1"/>
    <col min="6" max="6" width="14.5703125" customWidth="1"/>
    <col min="9" max="9" width="0" hidden="1" customWidth="1"/>
  </cols>
  <sheetData>
    <row r="1" spans="2:6" x14ac:dyDescent="0.25">
      <c r="E1" t="s">
        <v>78</v>
      </c>
    </row>
    <row r="2" spans="2:6" x14ac:dyDescent="0.25">
      <c r="E2" t="s">
        <v>79</v>
      </c>
    </row>
    <row r="3" spans="2:6" x14ac:dyDescent="0.25">
      <c r="E3" t="s">
        <v>90</v>
      </c>
    </row>
    <row r="4" spans="2:6" ht="19.5" customHeight="1" x14ac:dyDescent="0.35">
      <c r="C4" s="20" t="s">
        <v>80</v>
      </c>
    </row>
    <row r="5" spans="2:6" ht="6" customHeight="1" x14ac:dyDescent="0.25">
      <c r="C5" s="19"/>
    </row>
    <row r="6" spans="2:6" ht="75" customHeight="1" x14ac:dyDescent="0.25">
      <c r="B6" s="1"/>
      <c r="C6" s="2" t="s">
        <v>0</v>
      </c>
      <c r="D6" s="15" t="s">
        <v>1</v>
      </c>
      <c r="E6" s="15" t="s">
        <v>35</v>
      </c>
      <c r="F6" s="15" t="s">
        <v>2</v>
      </c>
    </row>
    <row r="7" spans="2:6" x14ac:dyDescent="0.25">
      <c r="B7" s="7">
        <v>1</v>
      </c>
      <c r="C7" s="7">
        <v>2</v>
      </c>
      <c r="D7" s="7">
        <v>3</v>
      </c>
      <c r="E7" s="7">
        <v>5</v>
      </c>
      <c r="F7" s="7">
        <v>6</v>
      </c>
    </row>
    <row r="8" spans="2:6" x14ac:dyDescent="0.25">
      <c r="B8" s="8"/>
      <c r="C8" s="59" t="s">
        <v>3</v>
      </c>
      <c r="D8" s="59"/>
      <c r="E8" s="59"/>
      <c r="F8" s="9"/>
    </row>
    <row r="9" spans="2:6" x14ac:dyDescent="0.25">
      <c r="B9" s="10" t="s">
        <v>42</v>
      </c>
      <c r="C9" s="22" t="s">
        <v>18</v>
      </c>
      <c r="D9" s="31">
        <v>3415932</v>
      </c>
      <c r="E9" s="41">
        <v>3592854.22</v>
      </c>
      <c r="F9" s="45">
        <f>E9-D9</f>
        <v>176922.2200000002</v>
      </c>
    </row>
    <row r="10" spans="2:6" x14ac:dyDescent="0.25">
      <c r="B10" s="5" t="s">
        <v>43</v>
      </c>
      <c r="C10" s="1" t="s">
        <v>37</v>
      </c>
      <c r="D10" s="32">
        <v>140000</v>
      </c>
      <c r="E10" s="40">
        <v>152614.88</v>
      </c>
      <c r="F10" s="45">
        <f t="shared" ref="F10" si="0">E10-D10</f>
        <v>12614.880000000005</v>
      </c>
    </row>
    <row r="11" spans="2:6" x14ac:dyDescent="0.25">
      <c r="B11" s="10"/>
      <c r="C11" s="34" t="s">
        <v>41</v>
      </c>
      <c r="D11" s="35">
        <f>D9+D10</f>
        <v>3555932</v>
      </c>
      <c r="E11" s="35">
        <f>E9+E10</f>
        <v>3745469.1</v>
      </c>
      <c r="F11" s="45">
        <f>E11-D11</f>
        <v>189537.10000000009</v>
      </c>
    </row>
    <row r="12" spans="2:6" x14ac:dyDescent="0.25">
      <c r="B12" s="46"/>
      <c r="C12" s="47" t="s">
        <v>53</v>
      </c>
      <c r="D12" s="48">
        <v>-250000</v>
      </c>
      <c r="E12" s="48">
        <v>0</v>
      </c>
      <c r="F12" s="45">
        <v>0</v>
      </c>
    </row>
    <row r="13" spans="2:6" x14ac:dyDescent="0.25">
      <c r="B13" s="14"/>
      <c r="C13" s="59" t="s">
        <v>17</v>
      </c>
      <c r="D13" s="59"/>
      <c r="E13" s="59"/>
      <c r="F13" s="25" t="s">
        <v>6</v>
      </c>
    </row>
    <row r="14" spans="2:6" ht="21" customHeight="1" x14ac:dyDescent="0.25">
      <c r="B14" s="36"/>
      <c r="C14" s="63" t="s">
        <v>7</v>
      </c>
      <c r="D14" s="63"/>
      <c r="E14" s="63"/>
      <c r="F14" s="25" t="s">
        <v>6</v>
      </c>
    </row>
    <row r="15" spans="2:6" ht="16.149999999999999" customHeight="1" x14ac:dyDescent="0.25">
      <c r="B15" s="49">
        <v>1</v>
      </c>
      <c r="C15" s="27" t="s">
        <v>46</v>
      </c>
      <c r="D15" s="55">
        <f>SUM(D16:D20)</f>
        <v>2375801.04</v>
      </c>
      <c r="E15" s="55">
        <f>SUM(E16:E20)</f>
        <v>2306558.77</v>
      </c>
      <c r="F15" s="25">
        <f t="shared" ref="F15:F37" si="1">D15-E15</f>
        <v>69242.270000000019</v>
      </c>
    </row>
    <row r="16" spans="2:6" hidden="1" outlineLevel="1" x14ac:dyDescent="0.25">
      <c r="B16" s="51" t="s">
        <v>58</v>
      </c>
      <c r="C16" s="11" t="s">
        <v>77</v>
      </c>
      <c r="D16" s="12">
        <v>689652</v>
      </c>
      <c r="E16" s="13">
        <v>662181</v>
      </c>
      <c r="F16" s="25">
        <f t="shared" si="1"/>
        <v>27471</v>
      </c>
    </row>
    <row r="17" spans="2:9" hidden="1" outlineLevel="1" x14ac:dyDescent="0.25">
      <c r="B17" s="51" t="s">
        <v>59</v>
      </c>
      <c r="C17" s="11" t="s">
        <v>19</v>
      </c>
      <c r="D17" s="12">
        <v>324000</v>
      </c>
      <c r="E17" s="13">
        <v>324313.51</v>
      </c>
      <c r="F17" s="25">
        <f t="shared" si="1"/>
        <v>-313.51000000000931</v>
      </c>
    </row>
    <row r="18" spans="2:9" hidden="1" outlineLevel="1" x14ac:dyDescent="0.25">
      <c r="B18" s="51" t="s">
        <v>60</v>
      </c>
      <c r="C18" s="11" t="s">
        <v>20</v>
      </c>
      <c r="D18" s="12">
        <v>811080</v>
      </c>
      <c r="E18" s="13">
        <v>785118.23</v>
      </c>
      <c r="F18" s="23">
        <f t="shared" si="1"/>
        <v>25961.770000000019</v>
      </c>
    </row>
    <row r="19" spans="2:9" hidden="1" outlineLevel="1" x14ac:dyDescent="0.25">
      <c r="B19" s="51" t="s">
        <v>61</v>
      </c>
      <c r="C19" s="11" t="s">
        <v>40</v>
      </c>
      <c r="D19" s="12">
        <v>0</v>
      </c>
      <c r="E19" s="13">
        <v>0</v>
      </c>
      <c r="F19" s="23">
        <f t="shared" si="1"/>
        <v>0</v>
      </c>
      <c r="G19" s="26" t="s">
        <v>6</v>
      </c>
    </row>
    <row r="20" spans="2:9" hidden="1" outlineLevel="1" x14ac:dyDescent="0.25">
      <c r="B20" s="5" t="s">
        <v>62</v>
      </c>
      <c r="C20" s="1" t="s">
        <v>81</v>
      </c>
      <c r="D20" s="4">
        <v>551069.04</v>
      </c>
      <c r="E20" s="4">
        <v>534946.03</v>
      </c>
      <c r="F20" s="25">
        <f t="shared" si="1"/>
        <v>16123.010000000009</v>
      </c>
    </row>
    <row r="21" spans="2:9" hidden="1" outlineLevel="1" x14ac:dyDescent="0.25">
      <c r="B21" s="5" t="s">
        <v>6</v>
      </c>
      <c r="C21" s="29" t="s">
        <v>54</v>
      </c>
      <c r="D21" s="42">
        <f>SUM(D16:D20)</f>
        <v>2375801.04</v>
      </c>
      <c r="E21" s="42">
        <f>SUM(E16:E20)</f>
        <v>2306558.77</v>
      </c>
      <c r="F21" s="25">
        <f t="shared" si="1"/>
        <v>69242.270000000019</v>
      </c>
    </row>
    <row r="22" spans="2:9" hidden="1" outlineLevel="1" x14ac:dyDescent="0.25">
      <c r="B22" s="49">
        <v>2</v>
      </c>
      <c r="C22" s="1" t="s">
        <v>55</v>
      </c>
      <c r="D22" s="29"/>
      <c r="E22" s="29"/>
      <c r="F22" s="43"/>
    </row>
    <row r="23" spans="2:9" collapsed="1" x14ac:dyDescent="0.25">
      <c r="B23" s="5" t="s">
        <v>63</v>
      </c>
      <c r="C23" s="1" t="s">
        <v>21</v>
      </c>
      <c r="D23" s="4">
        <v>100000</v>
      </c>
      <c r="E23" s="4">
        <v>94529.33</v>
      </c>
      <c r="F23" s="23">
        <f t="shared" si="1"/>
        <v>5470.6699999999983</v>
      </c>
    </row>
    <row r="24" spans="2:9" ht="15" customHeight="1" x14ac:dyDescent="0.25">
      <c r="B24" s="5" t="s">
        <v>64</v>
      </c>
      <c r="C24" s="17" t="s">
        <v>26</v>
      </c>
      <c r="D24" s="4">
        <v>10000</v>
      </c>
      <c r="E24" s="4">
        <v>10220.719999999999</v>
      </c>
      <c r="F24" s="25">
        <f t="shared" si="1"/>
        <v>-220.71999999999935</v>
      </c>
    </row>
    <row r="25" spans="2:9" x14ac:dyDescent="0.25">
      <c r="B25" s="5" t="s">
        <v>65</v>
      </c>
      <c r="C25" s="17" t="s">
        <v>8</v>
      </c>
      <c r="D25" s="4">
        <v>55000</v>
      </c>
      <c r="E25" s="4">
        <v>56642.31</v>
      </c>
      <c r="F25" s="23">
        <f t="shared" si="1"/>
        <v>-1642.3099999999977</v>
      </c>
    </row>
    <row r="26" spans="2:9" ht="27" customHeight="1" x14ac:dyDescent="0.25">
      <c r="B26" s="5" t="s">
        <v>66</v>
      </c>
      <c r="C26" s="17" t="s">
        <v>27</v>
      </c>
      <c r="D26" s="4">
        <v>75802</v>
      </c>
      <c r="E26" s="4">
        <f>61464+7400+6460+6740.6</f>
        <v>82064.600000000006</v>
      </c>
      <c r="F26" s="23">
        <f t="shared" si="1"/>
        <v>-6262.6000000000058</v>
      </c>
      <c r="I26">
        <f>61464+7400+6460+6740.6</f>
        <v>82064.600000000006</v>
      </c>
    </row>
    <row r="27" spans="2:9" ht="16.149999999999999" customHeight="1" x14ac:dyDescent="0.25">
      <c r="B27" s="5" t="s">
        <v>67</v>
      </c>
      <c r="C27" s="17" t="s">
        <v>44</v>
      </c>
      <c r="D27" s="4">
        <v>10000</v>
      </c>
      <c r="E27" s="4">
        <v>5312</v>
      </c>
      <c r="F27" s="25">
        <f t="shared" si="1"/>
        <v>4688</v>
      </c>
    </row>
    <row r="28" spans="2:9" ht="16.149999999999999" customHeight="1" x14ac:dyDescent="0.25">
      <c r="B28" s="5" t="s">
        <v>68</v>
      </c>
      <c r="C28" s="17" t="s">
        <v>50</v>
      </c>
      <c r="D28" s="4">
        <v>5000</v>
      </c>
      <c r="E28" s="4">
        <v>1000</v>
      </c>
      <c r="F28" s="25">
        <f t="shared" si="1"/>
        <v>4000</v>
      </c>
    </row>
    <row r="29" spans="2:9" x14ac:dyDescent="0.25">
      <c r="B29" s="5" t="s">
        <v>69</v>
      </c>
      <c r="C29" s="17" t="s">
        <v>9</v>
      </c>
      <c r="D29" s="4">
        <v>0</v>
      </c>
      <c r="E29" s="4">
        <v>0</v>
      </c>
      <c r="F29" s="25">
        <f t="shared" si="1"/>
        <v>0</v>
      </c>
    </row>
    <row r="30" spans="2:9" x14ac:dyDescent="0.25">
      <c r="B30" s="5" t="s">
        <v>70</v>
      </c>
      <c r="C30" s="17" t="s">
        <v>10</v>
      </c>
      <c r="D30" s="4">
        <v>3000</v>
      </c>
      <c r="E30" s="4">
        <v>2208</v>
      </c>
      <c r="F30" s="23">
        <f t="shared" si="1"/>
        <v>792</v>
      </c>
    </row>
    <row r="31" spans="2:9" x14ac:dyDescent="0.25">
      <c r="B31" s="5" t="s">
        <v>71</v>
      </c>
      <c r="C31" s="17" t="s">
        <v>11</v>
      </c>
      <c r="D31" s="4">
        <v>7000</v>
      </c>
      <c r="E31" s="4">
        <v>6950</v>
      </c>
      <c r="F31" s="25">
        <f t="shared" si="1"/>
        <v>50</v>
      </c>
    </row>
    <row r="32" spans="2:9" x14ac:dyDescent="0.25">
      <c r="B32" s="5" t="s">
        <v>72</v>
      </c>
      <c r="C32" s="17" t="s">
        <v>49</v>
      </c>
      <c r="D32" s="4">
        <v>0</v>
      </c>
      <c r="E32" s="4">
        <v>0</v>
      </c>
      <c r="F32" s="25">
        <f t="shared" si="1"/>
        <v>0</v>
      </c>
    </row>
    <row r="33" spans="2:6" x14ac:dyDescent="0.25">
      <c r="B33" s="5" t="s">
        <v>73</v>
      </c>
      <c r="C33" s="17" t="s">
        <v>28</v>
      </c>
      <c r="D33" s="4">
        <v>0</v>
      </c>
      <c r="E33" s="4">
        <v>0</v>
      </c>
      <c r="F33" s="23">
        <f t="shared" si="1"/>
        <v>0</v>
      </c>
    </row>
    <row r="34" spans="2:6" ht="14.45" customHeight="1" x14ac:dyDescent="0.25">
      <c r="B34" s="5" t="s">
        <v>74</v>
      </c>
      <c r="C34" s="16" t="s">
        <v>24</v>
      </c>
      <c r="D34" s="4">
        <v>16000</v>
      </c>
      <c r="E34" s="4">
        <v>10751</v>
      </c>
      <c r="F34" s="23">
        <f t="shared" si="1"/>
        <v>5249</v>
      </c>
    </row>
    <row r="35" spans="2:6" ht="14.45" customHeight="1" x14ac:dyDescent="0.25">
      <c r="B35" s="5" t="s">
        <v>75</v>
      </c>
      <c r="C35" s="16" t="s">
        <v>16</v>
      </c>
      <c r="D35" s="4">
        <v>10000</v>
      </c>
      <c r="E35" s="4">
        <v>8486</v>
      </c>
      <c r="F35" s="25">
        <f t="shared" si="1"/>
        <v>1514</v>
      </c>
    </row>
    <row r="36" spans="2:6" ht="14.45" customHeight="1" x14ac:dyDescent="0.25">
      <c r="B36" s="5" t="s">
        <v>76</v>
      </c>
      <c r="C36" s="16" t="s">
        <v>30</v>
      </c>
      <c r="D36" s="4">
        <v>3000</v>
      </c>
      <c r="E36" s="4">
        <v>2500</v>
      </c>
      <c r="F36" s="25">
        <f t="shared" si="1"/>
        <v>500</v>
      </c>
    </row>
    <row r="37" spans="2:6" ht="15.6" customHeight="1" x14ac:dyDescent="0.25">
      <c r="B37" s="3" t="s">
        <v>6</v>
      </c>
      <c r="C37" s="28" t="s">
        <v>57</v>
      </c>
      <c r="D37" s="33">
        <f>SUM(D23:D36)</f>
        <v>294802</v>
      </c>
      <c r="E37" s="33">
        <f>SUM(E23:E36)</f>
        <v>280663.95999999996</v>
      </c>
      <c r="F37" s="44">
        <f t="shared" si="1"/>
        <v>14138.040000000037</v>
      </c>
    </row>
    <row r="38" spans="2:6" ht="19.5" customHeight="1" x14ac:dyDescent="0.25">
      <c r="B38" s="60" t="s">
        <v>31</v>
      </c>
      <c r="C38" s="61"/>
      <c r="D38" s="61"/>
      <c r="E38" s="61"/>
      <c r="F38" s="62"/>
    </row>
    <row r="39" spans="2:6" x14ac:dyDescent="0.25">
      <c r="B39" s="3">
        <v>1</v>
      </c>
      <c r="C39" s="1" t="s">
        <v>12</v>
      </c>
      <c r="D39" s="4">
        <v>79591.199999999997</v>
      </c>
      <c r="E39" s="4">
        <v>82146.2</v>
      </c>
      <c r="F39" s="23">
        <f>D39-E39</f>
        <v>-2555</v>
      </c>
    </row>
    <row r="40" spans="2:6" x14ac:dyDescent="0.25">
      <c r="B40" s="3">
        <v>2</v>
      </c>
      <c r="C40" s="1" t="s">
        <v>13</v>
      </c>
      <c r="D40" s="4">
        <v>28800</v>
      </c>
      <c r="E40" s="4">
        <v>28800</v>
      </c>
      <c r="F40" s="25">
        <f>D40-E40</f>
        <v>0</v>
      </c>
    </row>
    <row r="41" spans="2:6" x14ac:dyDescent="0.25">
      <c r="B41" s="3">
        <v>3</v>
      </c>
      <c r="C41" s="1" t="s">
        <v>38</v>
      </c>
      <c r="D41" s="4">
        <v>10000</v>
      </c>
      <c r="E41" s="4">
        <v>13186</v>
      </c>
      <c r="F41" s="25">
        <f t="shared" ref="F41:F42" si="2">D41-E41</f>
        <v>-3186</v>
      </c>
    </row>
    <row r="42" spans="2:6" x14ac:dyDescent="0.25">
      <c r="B42" s="3">
        <v>4</v>
      </c>
      <c r="C42" s="1" t="s">
        <v>14</v>
      </c>
      <c r="D42" s="4">
        <v>280200</v>
      </c>
      <c r="E42" s="4">
        <v>280200</v>
      </c>
      <c r="F42" s="25">
        <f t="shared" si="2"/>
        <v>0</v>
      </c>
    </row>
    <row r="43" spans="2:6" x14ac:dyDescent="0.25">
      <c r="B43" s="3">
        <v>5</v>
      </c>
      <c r="C43" s="1" t="s">
        <v>15</v>
      </c>
      <c r="D43" s="4">
        <v>1800</v>
      </c>
      <c r="E43" s="4">
        <v>1800</v>
      </c>
      <c r="F43" s="23">
        <f t="shared" ref="F43:F51" si="3">D43-E43</f>
        <v>0</v>
      </c>
    </row>
    <row r="44" spans="2:6" x14ac:dyDescent="0.25">
      <c r="B44" s="3">
        <v>6</v>
      </c>
      <c r="C44" s="1" t="s">
        <v>86</v>
      </c>
      <c r="D44" s="4">
        <v>17000</v>
      </c>
      <c r="E44" s="4">
        <v>14000</v>
      </c>
      <c r="F44" s="23">
        <f t="shared" si="3"/>
        <v>3000</v>
      </c>
    </row>
    <row r="45" spans="2:6" x14ac:dyDescent="0.25">
      <c r="B45" s="3"/>
      <c r="C45" s="1" t="s">
        <v>82</v>
      </c>
      <c r="D45" s="4">
        <v>60000</v>
      </c>
      <c r="E45" s="4">
        <v>0</v>
      </c>
      <c r="F45" s="23">
        <f t="shared" si="3"/>
        <v>60000</v>
      </c>
    </row>
    <row r="46" spans="2:6" x14ac:dyDescent="0.25">
      <c r="B46" s="3">
        <v>7</v>
      </c>
      <c r="C46" s="1" t="s">
        <v>39</v>
      </c>
      <c r="D46" s="4">
        <v>6372</v>
      </c>
      <c r="E46" s="4">
        <v>6372</v>
      </c>
      <c r="F46" s="25">
        <f t="shared" si="3"/>
        <v>0</v>
      </c>
    </row>
    <row r="47" spans="2:6" x14ac:dyDescent="0.25">
      <c r="B47" s="3">
        <v>8</v>
      </c>
      <c r="C47" s="1" t="s">
        <v>33</v>
      </c>
      <c r="D47" s="4">
        <v>10000</v>
      </c>
      <c r="E47" s="4">
        <v>16557.7</v>
      </c>
      <c r="F47" s="25">
        <f t="shared" si="3"/>
        <v>-6557.7000000000007</v>
      </c>
    </row>
    <row r="48" spans="2:6" x14ac:dyDescent="0.25">
      <c r="B48" s="3">
        <v>9</v>
      </c>
      <c r="C48" s="1" t="s">
        <v>22</v>
      </c>
      <c r="D48" s="4">
        <v>70000</v>
      </c>
      <c r="E48" s="4">
        <v>21817.68</v>
      </c>
      <c r="F48" s="23">
        <f t="shared" si="3"/>
        <v>48182.32</v>
      </c>
    </row>
    <row r="49" spans="2:9" x14ac:dyDescent="0.25">
      <c r="B49" s="3">
        <v>10</v>
      </c>
      <c r="C49" s="1" t="s">
        <v>45</v>
      </c>
      <c r="D49" s="6">
        <v>40000</v>
      </c>
      <c r="E49" s="4">
        <f>6380.56+35564</f>
        <v>41944.56</v>
      </c>
      <c r="F49" s="25">
        <f t="shared" si="3"/>
        <v>-1944.5599999999977</v>
      </c>
      <c r="I49">
        <f>6380.56+35564</f>
        <v>41944.56</v>
      </c>
    </row>
    <row r="50" spans="2:9" x14ac:dyDescent="0.25">
      <c r="B50" s="3">
        <v>11</v>
      </c>
      <c r="C50" s="1" t="s">
        <v>23</v>
      </c>
      <c r="D50" s="6">
        <v>10000</v>
      </c>
      <c r="E50" s="4">
        <v>1037.5</v>
      </c>
      <c r="F50" s="23">
        <f t="shared" si="3"/>
        <v>8962.5</v>
      </c>
    </row>
    <row r="51" spans="2:9" x14ac:dyDescent="0.25">
      <c r="B51" s="3"/>
      <c r="C51" s="1" t="s">
        <v>83</v>
      </c>
      <c r="D51" s="6">
        <v>10000</v>
      </c>
      <c r="E51" s="4">
        <v>0</v>
      </c>
      <c r="F51" s="23">
        <f t="shared" si="3"/>
        <v>10000</v>
      </c>
    </row>
    <row r="52" spans="2:9" x14ac:dyDescent="0.25">
      <c r="B52" s="3" t="s">
        <v>6</v>
      </c>
      <c r="C52" s="29" t="s">
        <v>25</v>
      </c>
      <c r="D52" s="38">
        <f>SUM(D39:D51)</f>
        <v>623763.19999999995</v>
      </c>
      <c r="E52" s="38">
        <f>SUM(E39:E51)</f>
        <v>507861.64</v>
      </c>
      <c r="F52" s="39">
        <f>D52-E52</f>
        <v>115901.55999999994</v>
      </c>
    </row>
    <row r="53" spans="2:9" ht="18" customHeight="1" x14ac:dyDescent="0.25">
      <c r="B53" s="60" t="s">
        <v>32</v>
      </c>
      <c r="C53" s="61"/>
      <c r="D53" s="61"/>
      <c r="E53" s="61"/>
      <c r="F53" s="62"/>
    </row>
    <row r="55" spans="2:9" ht="21" customHeight="1" x14ac:dyDescent="0.25">
      <c r="B55" s="3">
        <v>1</v>
      </c>
      <c r="C55" s="1" t="s">
        <v>56</v>
      </c>
      <c r="D55" s="6">
        <v>20000</v>
      </c>
      <c r="E55" s="4">
        <v>0</v>
      </c>
      <c r="F55" s="50">
        <f>D55-E55</f>
        <v>20000</v>
      </c>
    </row>
    <row r="56" spans="2:9" ht="18" customHeight="1" x14ac:dyDescent="0.25">
      <c r="B56" s="3">
        <v>2</v>
      </c>
      <c r="C56" s="27" t="s">
        <v>29</v>
      </c>
      <c r="D56" s="6">
        <v>100000</v>
      </c>
      <c r="E56" s="4">
        <v>45628.74</v>
      </c>
      <c r="F56" s="23">
        <f>D56-E56</f>
        <v>54371.26</v>
      </c>
    </row>
    <row r="57" spans="2:9" x14ac:dyDescent="0.25">
      <c r="B57" s="3">
        <v>3</v>
      </c>
      <c r="C57" s="27" t="s">
        <v>84</v>
      </c>
      <c r="D57" s="6">
        <v>50000</v>
      </c>
      <c r="E57" s="4">
        <v>162400</v>
      </c>
      <c r="F57" s="23">
        <f t="shared" ref="F57:F59" si="4">D57-E57</f>
        <v>-112400</v>
      </c>
    </row>
    <row r="58" spans="2:9" x14ac:dyDescent="0.25">
      <c r="B58" s="3">
        <v>4</v>
      </c>
      <c r="C58" s="27" t="s">
        <v>85</v>
      </c>
      <c r="D58" s="6">
        <v>50000</v>
      </c>
      <c r="E58" s="4">
        <v>97650</v>
      </c>
      <c r="F58" s="23">
        <f t="shared" si="4"/>
        <v>-47650</v>
      </c>
    </row>
    <row r="59" spans="2:9" x14ac:dyDescent="0.25">
      <c r="B59" s="3">
        <v>5</v>
      </c>
      <c r="C59" s="27" t="s">
        <v>87</v>
      </c>
      <c r="D59" s="6">
        <v>5000</v>
      </c>
      <c r="E59" s="4">
        <v>5817.18</v>
      </c>
      <c r="F59" s="23">
        <f t="shared" si="4"/>
        <v>-817.18000000000029</v>
      </c>
      <c r="I59">
        <f>2299+689.7+2828.48</f>
        <v>5817.18</v>
      </c>
    </row>
    <row r="60" spans="2:9" x14ac:dyDescent="0.25">
      <c r="B60" s="3">
        <v>6</v>
      </c>
      <c r="C60" s="1" t="s">
        <v>34</v>
      </c>
      <c r="D60" s="6">
        <v>0</v>
      </c>
      <c r="E60" s="4">
        <v>0</v>
      </c>
      <c r="F60" s="25">
        <f t="shared" ref="F60:F64" si="5">D60-E60</f>
        <v>0</v>
      </c>
    </row>
    <row r="61" spans="2:9" x14ac:dyDescent="0.25">
      <c r="B61" s="3">
        <v>7</v>
      </c>
      <c r="C61" s="1" t="s">
        <v>51</v>
      </c>
      <c r="D61" s="6">
        <v>30000</v>
      </c>
      <c r="E61" s="4">
        <v>0</v>
      </c>
      <c r="F61" s="25">
        <f t="shared" si="5"/>
        <v>30000</v>
      </c>
    </row>
    <row r="62" spans="2:9" x14ac:dyDescent="0.25">
      <c r="B62" s="1"/>
      <c r="C62" s="29" t="s">
        <v>4</v>
      </c>
      <c r="D62" s="18">
        <f>SUM(D55:D61)</f>
        <v>255000</v>
      </c>
      <c r="E62" s="18">
        <f>SUM(E55:E61)</f>
        <v>311495.92</v>
      </c>
      <c r="F62" s="23">
        <f t="shared" si="5"/>
        <v>-56495.919999999984</v>
      </c>
    </row>
    <row r="63" spans="2:9" x14ac:dyDescent="0.25">
      <c r="B63" s="3">
        <v>1</v>
      </c>
      <c r="C63" s="1" t="s">
        <v>52</v>
      </c>
      <c r="D63" s="18">
        <v>6565.76</v>
      </c>
      <c r="E63" s="18">
        <v>0</v>
      </c>
      <c r="F63" s="23">
        <f t="shared" si="5"/>
        <v>6565.76</v>
      </c>
    </row>
    <row r="64" spans="2:9" x14ac:dyDescent="0.25">
      <c r="B64" s="54">
        <v>2</v>
      </c>
      <c r="C64" s="1" t="s">
        <v>89</v>
      </c>
      <c r="D64" s="18">
        <v>0</v>
      </c>
      <c r="E64" s="18">
        <v>9943.3799999999992</v>
      </c>
      <c r="F64" s="23">
        <f t="shared" si="5"/>
        <v>-9943.3799999999992</v>
      </c>
    </row>
    <row r="65" spans="2:6" ht="15.75" customHeight="1" x14ac:dyDescent="0.25">
      <c r="B65" s="1"/>
      <c r="C65" s="21" t="s">
        <v>5</v>
      </c>
      <c r="D65" s="37">
        <f>D11</f>
        <v>3555932</v>
      </c>
      <c r="E65" s="37">
        <f>E21+E37+E52+E62+E63+E64</f>
        <v>3416523.67</v>
      </c>
      <c r="F65" s="37">
        <f>D12+E11-E65</f>
        <v>78945.430000000168</v>
      </c>
    </row>
    <row r="66" spans="2:6" ht="16.5" customHeight="1" x14ac:dyDescent="0.25">
      <c r="C66" s="52"/>
      <c r="D66" s="53"/>
      <c r="E66" s="53"/>
      <c r="F66" s="53"/>
    </row>
    <row r="67" spans="2:6" ht="16.5" customHeight="1" x14ac:dyDescent="0.25">
      <c r="C67" s="52"/>
      <c r="D67" s="53"/>
      <c r="E67" s="53"/>
      <c r="F67" s="53"/>
    </row>
    <row r="68" spans="2:6" ht="15.75" x14ac:dyDescent="0.25">
      <c r="C68" s="56" t="s">
        <v>88</v>
      </c>
      <c r="D68" s="57"/>
      <c r="E68" s="58"/>
      <c r="F68" s="58"/>
    </row>
    <row r="69" spans="2:6" x14ac:dyDescent="0.25">
      <c r="C69" s="24" t="s">
        <v>47</v>
      </c>
    </row>
    <row r="71" spans="2:6" x14ac:dyDescent="0.25">
      <c r="C71" s="30" t="s">
        <v>36</v>
      </c>
      <c r="D71" t="s">
        <v>6</v>
      </c>
      <c r="E71" s="30" t="s">
        <v>48</v>
      </c>
    </row>
    <row r="72" spans="2:6" x14ac:dyDescent="0.25">
      <c r="C72" s="30"/>
    </row>
  </sheetData>
  <mergeCells count="6">
    <mergeCell ref="C68:F68"/>
    <mergeCell ref="C8:E8"/>
    <mergeCell ref="B53:F53"/>
    <mergeCell ref="C14:E14"/>
    <mergeCell ref="B38:F38"/>
    <mergeCell ref="C13:E13"/>
  </mergeCells>
  <phoneticPr fontId="5" type="noConversion"/>
  <pageMargins left="0.23622047244094491" right="0.23622047244094491" top="0" bottom="0" header="0.31496062992125984" footer="0.31496062992125984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cp:lastPrinted>2024-02-21T07:35:34Z</cp:lastPrinted>
  <dcterms:created xsi:type="dcterms:W3CDTF">2017-03-22T09:00:58Z</dcterms:created>
  <dcterms:modified xsi:type="dcterms:W3CDTF">2025-03-07T13:20:57Z</dcterms:modified>
</cp:coreProperties>
</file>